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F:\Multi\Autres\site2021\4.4.1_Mes démarches (Guides)\Pièces jointes\"/>
    </mc:Choice>
  </mc:AlternateContent>
  <xr:revisionPtr revIDLastSave="0" documentId="8_{FC8F8609-133A-4DF1-81DA-8C8029F722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Lis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C60" i="1" l="1"/>
  <c r="C48" i="1"/>
  <c r="D42" i="1"/>
  <c r="C53" i="1" s="1"/>
  <c r="E36" i="1"/>
  <c r="F36" i="1" s="1"/>
  <c r="E37" i="1"/>
  <c r="F37" i="1" s="1"/>
  <c r="E38" i="1"/>
  <c r="F38" i="1" s="1"/>
  <c r="E39" i="1"/>
  <c r="F39" i="1" s="1"/>
  <c r="E35" i="1"/>
  <c r="F35" i="1" s="1"/>
  <c r="E29" i="1"/>
  <c r="F29" i="1" s="1"/>
  <c r="E30" i="1"/>
  <c r="F30" i="1"/>
  <c r="E31" i="1"/>
  <c r="F31" i="1" s="1"/>
  <c r="E32" i="1"/>
  <c r="F32" i="1" s="1"/>
  <c r="E22" i="1"/>
  <c r="F22" i="1" s="1"/>
  <c r="E23" i="1"/>
  <c r="F23" i="1" s="1"/>
  <c r="E24" i="1"/>
  <c r="F24" i="1" s="1"/>
  <c r="E25" i="1"/>
  <c r="F25" i="1" s="1"/>
  <c r="F21" i="1"/>
  <c r="E28" i="1"/>
  <c r="F28" i="1" s="1"/>
  <c r="F42" i="1" l="1"/>
  <c r="C61" i="1" s="1"/>
  <c r="E42" i="1"/>
  <c r="C54" i="1" s="1"/>
</calcChain>
</file>

<file path=xl/sharedStrings.xml><?xml version="1.0" encoding="utf-8"?>
<sst xmlns="http://schemas.openxmlformats.org/spreadsheetml/2006/main" count="99" uniqueCount="65">
  <si>
    <t>Formulaire - Evacuation des eaux pluviales</t>
  </si>
  <si>
    <t>Dimensionnement des ouvrages de gestion des eaux à la parcelle</t>
  </si>
  <si>
    <t>Projet :</t>
  </si>
  <si>
    <t>Parcelle :</t>
  </si>
  <si>
    <t>Remarque :</t>
  </si>
  <si>
    <t>Caractérisation des surfaces connectées</t>
  </si>
  <si>
    <t>Cr</t>
  </si>
  <si>
    <t>Cr (%)</t>
  </si>
  <si>
    <t>Toitures</t>
  </si>
  <si>
    <t>Toiture sans rétention</t>
  </si>
  <si>
    <t>-</t>
  </si>
  <si>
    <t>Toit incliné</t>
  </si>
  <si>
    <t>Toit plat (revêtement imperméable)</t>
  </si>
  <si>
    <t>Toit plat avec gravier</t>
  </si>
  <si>
    <t>Toiture végétalisée (épaisseur &lt; 10 cm)</t>
  </si>
  <si>
    <t>Toiture végétalisée (épaisseur 10-25 cm)</t>
  </si>
  <si>
    <t>Toiture végétalisée (épaisseur 25-50 cm)</t>
  </si>
  <si>
    <t>Toiture végétalisée (épaisseur &gt; 50 cm)</t>
  </si>
  <si>
    <t>Accès, places et chemin</t>
  </si>
  <si>
    <t>Route, parking et chemin (asphalte ou béton)</t>
  </si>
  <si>
    <t>Pavés</t>
  </si>
  <si>
    <t>Tout-venant compacté</t>
  </si>
  <si>
    <t>Revêtement perméable (gravillons, copeaux)</t>
  </si>
  <si>
    <t>Pavés filtrants ou pavés-gazon</t>
  </si>
  <si>
    <t>Aménagements extérieurs</t>
  </si>
  <si>
    <t>Espace vert pleine terre</t>
  </si>
  <si>
    <t>Espace vert sur dalle (épaisseur &lt;= 10 cm)</t>
  </si>
  <si>
    <t>Espace vert sur dalle (épaisseur 10-25 cm)</t>
  </si>
  <si>
    <t>Espace vert sur dalle (épaisseur 25-50 cm)</t>
  </si>
  <si>
    <t>Espace vert sur dalle (épaisseur &gt; 50 cm)</t>
  </si>
  <si>
    <t>Aire de jeu (revêtement semi-perméable)</t>
  </si>
  <si>
    <t>Aire de jeu (revêtement imperméable)</t>
  </si>
  <si>
    <t>Terrain de sport synthétique</t>
  </si>
  <si>
    <t>Terrain de sport en herbe</t>
  </si>
  <si>
    <t>Piscine</t>
  </si>
  <si>
    <t>Accès, places et chemins</t>
  </si>
  <si>
    <t>Aménagements extérieurs et divers</t>
  </si>
  <si>
    <t>Total</t>
  </si>
  <si>
    <t>Surface connectée</t>
  </si>
  <si>
    <t>Caractérisation de la zone d'infiltration</t>
  </si>
  <si>
    <t>Type de zone :</t>
  </si>
  <si>
    <t>Zones d'infiltration</t>
  </si>
  <si>
    <t>Non-admise</t>
  </si>
  <si>
    <t>Bonne</t>
  </si>
  <si>
    <t>Moyenne</t>
  </si>
  <si>
    <t>Mauvaise</t>
  </si>
  <si>
    <t>Type d'ouvrage</t>
  </si>
  <si>
    <t>Pas défini</t>
  </si>
  <si>
    <t>Rétention</t>
  </si>
  <si>
    <t>Infiltration</t>
  </si>
  <si>
    <t>Infiltration/Rétention</t>
  </si>
  <si>
    <t>Type d'ouvrage à réaliser :</t>
  </si>
  <si>
    <t>Dimensionnement de la rétention</t>
  </si>
  <si>
    <t>Q max (l/s) :</t>
  </si>
  <si>
    <t>Dimensionnement de l'infiltration</t>
  </si>
  <si>
    <t>Type d'ouvrage :</t>
  </si>
  <si>
    <t>Type d'ouvrages d'infiltration</t>
  </si>
  <si>
    <t>Eléments modulaires</t>
  </si>
  <si>
    <t>Puit, tranchée, bassin remplis de graviers</t>
  </si>
  <si>
    <t>hd</t>
  </si>
  <si>
    <t>Hauteur (m) :</t>
  </si>
  <si>
    <r>
      <t>Surface (m</t>
    </r>
    <r>
      <rPr>
        <vertAlign val="superscript"/>
        <sz val="11"/>
        <color theme="1"/>
        <rFont val="Roboto Condensed"/>
      </rPr>
      <t>2</t>
    </r>
    <r>
      <rPr>
        <sz val="11"/>
        <color theme="1"/>
        <rFont val="Roboto Condensed"/>
      </rPr>
      <t>)</t>
    </r>
  </si>
  <si>
    <r>
      <t>A</t>
    </r>
    <r>
      <rPr>
        <vertAlign val="subscript"/>
        <sz val="11"/>
        <color theme="1"/>
        <rFont val="Roboto Condensed"/>
      </rPr>
      <t>r</t>
    </r>
    <r>
      <rPr>
        <sz val="11"/>
        <color theme="1"/>
        <rFont val="Roboto Condensed"/>
      </rPr>
      <t xml:space="preserve"> (m</t>
    </r>
    <r>
      <rPr>
        <vertAlign val="superscript"/>
        <sz val="11"/>
        <color theme="1"/>
        <rFont val="Roboto Condensed"/>
      </rPr>
      <t>2</t>
    </r>
    <r>
      <rPr>
        <sz val="11"/>
        <color theme="1"/>
        <rFont val="Roboto Condensed"/>
      </rPr>
      <t>)</t>
    </r>
  </si>
  <si>
    <r>
      <t>Volume (m</t>
    </r>
    <r>
      <rPr>
        <vertAlign val="superscript"/>
        <sz val="11"/>
        <color theme="1"/>
        <rFont val="Roboto Condensed"/>
      </rPr>
      <t>3</t>
    </r>
    <r>
      <rPr>
        <sz val="11"/>
        <color theme="1"/>
        <rFont val="Roboto Condensed"/>
      </rPr>
      <t>) :</t>
    </r>
  </si>
  <si>
    <t>Seuls les champs colorés sont à remplir,et à l'aide des menus déroulants lorsqu'il y en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</si>
</sst>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1"/>
      <color theme="1"/>
      <name val="Roboto Condensed"/>
    </font>
    <font>
      <i/>
      <sz val="14"/>
      <color theme="1"/>
      <name val="Roboto Condensed"/>
    </font>
    <font>
      <b/>
      <sz val="11"/>
      <color theme="1"/>
      <name val="Roboto Condensed"/>
    </font>
    <font>
      <vertAlign val="superscript"/>
      <sz val="11"/>
      <color theme="1"/>
      <name val="Roboto Condensed"/>
    </font>
    <font>
      <vertAlign val="subscript"/>
      <sz val="11"/>
      <color theme="1"/>
      <name val="Roboto Condensed"/>
    </font>
    <font>
      <b/>
      <sz val="18"/>
      <color theme="4"/>
      <name val="Roboto Condensed"/>
    </font>
    <font>
      <b/>
      <i/>
      <sz val="14"/>
      <color theme="0"/>
      <name val="Roboto Condensed"/>
    </font>
    <font>
      <i/>
      <sz val="12"/>
      <color theme="1"/>
      <name val="Roboto Condensed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4"/>
      </left>
      <right style="thin">
        <color theme="4"/>
      </right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5" fillId="2" borderId="0" xfId="0" applyFont="1" applyFill="1"/>
    <xf numFmtId="0" fontId="5" fillId="0" borderId="0" xfId="0" applyFont="1" applyBorder="1"/>
    <xf numFmtId="1" fontId="5" fillId="0" borderId="0" xfId="0" applyNumberFormat="1" applyFont="1" applyBorder="1"/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1" fontId="5" fillId="0" borderId="2" xfId="0" applyNumberFormat="1" applyFont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878693</xdr:colOff>
      <xdr:row>2</xdr:row>
      <xdr:rowOff>3453</xdr:rowOff>
    </xdr:from>
    <xdr:to>
      <xdr:col>2</xdr:col>
      <xdr:colOff>529167</xdr:colOff>
      <xdr:row>8</xdr:row>
      <xdr:rowOff>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096"/>
        <a:stretch/>
      </xdr:blipFill>
      <xdr:spPr>
        <a:xfrm>
          <a:off x="878693" y="384453"/>
          <a:ext cx="1534307" cy="127713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190500</xdr:colOff>
          <xdr:row>63</xdr:row>
          <xdr:rowOff>0</xdr:rowOff>
        </xdr:from>
        <xdr:to>
          <xdr:col>2</xdr:col>
          <xdr:colOff>2219325</xdr:colOff>
          <xdr:row>67</xdr:row>
          <xdr:rowOff>171450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ALTI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546A"/>
      </a:accent1>
      <a:accent2>
        <a:srgbClr val="ED7D31"/>
      </a:accent2>
      <a:accent3>
        <a:srgbClr val="F8AC6F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61"/>
  <sheetViews>
    <sheetView tabSelected="1" zoomScale="90" zoomScaleNormal="90" zoomScalePageLayoutView="115" workbookViewId="0">
      <selection activeCell="D67" sqref="D67"/>
    </sheetView>
  </sheetViews>
  <sheetFormatPr baseColWidth="10" defaultColWidth="10.85546875" defaultRowHeight="15" x14ac:dyDescent="0.25"/>
  <cols>
    <col min="1" max="1" width="13.5703125" customWidth="1"/>
    <col min="2" max="2" width="14.5703125" customWidth="1"/>
    <col min="3" max="3" width="43.28515625" customWidth="1"/>
  </cols>
  <sheetData>
    <row r="3" spans="2:6" ht="15" customHeight="1" x14ac:dyDescent="0.3">
      <c r="B3" s="1"/>
    </row>
    <row r="5" spans="2:6" x14ac:dyDescent="0.25">
      <c r="B5" s="2"/>
    </row>
    <row r="6" spans="2:6" ht="25.5" x14ac:dyDescent="0.45">
      <c r="C6" s="27" t="s">
        <v>0</v>
      </c>
      <c r="D6" s="27"/>
      <c r="E6" s="27"/>
      <c r="F6" s="27"/>
    </row>
    <row r="8" spans="2:6" s="12" customFormat="1" ht="16.5" x14ac:dyDescent="0.3"/>
    <row r="9" spans="2:6" s="12" customFormat="1" ht="20.25" x14ac:dyDescent="0.35">
      <c r="B9" s="28" t="s">
        <v>1</v>
      </c>
      <c r="C9" s="28"/>
      <c r="D9" s="28"/>
      <c r="E9" s="28"/>
      <c r="F9" s="28"/>
    </row>
    <row r="10" spans="2:6" s="12" customFormat="1" ht="20.25" x14ac:dyDescent="0.35">
      <c r="B10" s="25"/>
      <c r="C10" s="25"/>
      <c r="D10" s="25"/>
      <c r="E10" s="25"/>
      <c r="F10" s="25"/>
    </row>
    <row r="11" spans="2:6" s="12" customFormat="1" ht="17.25" x14ac:dyDescent="0.3">
      <c r="B11" s="29" t="s">
        <v>64</v>
      </c>
      <c r="C11" s="29"/>
      <c r="D11" s="29"/>
      <c r="E11" s="29"/>
      <c r="F11" s="29"/>
    </row>
    <row r="12" spans="2:6" s="12" customFormat="1" ht="16.5" x14ac:dyDescent="0.3"/>
    <row r="13" spans="2:6" s="12" customFormat="1" ht="16.5" x14ac:dyDescent="0.3">
      <c r="B13" s="13" t="s">
        <v>2</v>
      </c>
      <c r="C13" s="30"/>
      <c r="D13" s="30"/>
      <c r="E13" s="30"/>
    </row>
    <row r="14" spans="2:6" s="12" customFormat="1" ht="16.5" x14ac:dyDescent="0.3">
      <c r="B14" s="13" t="s">
        <v>3</v>
      </c>
      <c r="C14" s="30"/>
      <c r="D14" s="30"/>
      <c r="E14" s="30"/>
    </row>
    <row r="15" spans="2:6" s="12" customFormat="1" ht="16.5" x14ac:dyDescent="0.3">
      <c r="B15" s="13" t="s">
        <v>4</v>
      </c>
      <c r="C15" s="30"/>
      <c r="D15" s="30"/>
      <c r="E15" s="30"/>
    </row>
    <row r="16" spans="2:6" s="12" customFormat="1" ht="16.5" x14ac:dyDescent="0.3">
      <c r="B16" s="13"/>
    </row>
    <row r="17" spans="2:6" s="12" customFormat="1" ht="16.5" x14ac:dyDescent="0.3"/>
    <row r="18" spans="2:6" s="12" customFormat="1" ht="20.25" x14ac:dyDescent="0.35">
      <c r="B18" s="26" t="s">
        <v>5</v>
      </c>
      <c r="C18" s="26"/>
      <c r="D18" s="26"/>
      <c r="E18" s="26"/>
      <c r="F18" s="26"/>
    </row>
    <row r="19" spans="2:6" s="12" customFormat="1" ht="16.5" x14ac:dyDescent="0.3"/>
    <row r="20" spans="2:6" s="12" customFormat="1" ht="18" x14ac:dyDescent="0.35">
      <c r="C20" s="19" t="s">
        <v>8</v>
      </c>
      <c r="D20" s="20" t="s">
        <v>61</v>
      </c>
      <c r="E20" s="20" t="s">
        <v>7</v>
      </c>
      <c r="F20" s="20" t="s">
        <v>62</v>
      </c>
    </row>
    <row r="21" spans="2:6" s="12" customFormat="1" ht="16.5" x14ac:dyDescent="0.3">
      <c r="B21" s="15"/>
      <c r="C21" s="23" t="s">
        <v>10</v>
      </c>
      <c r="D21" s="24"/>
      <c r="E21" s="21">
        <f>VLOOKUP(C21,Listes!$C$5:$D$12,2,FALSE)</f>
        <v>0</v>
      </c>
      <c r="F21" s="21">
        <f>E21/100*D21</f>
        <v>0</v>
      </c>
    </row>
    <row r="22" spans="2:6" s="12" customFormat="1" ht="16.5" x14ac:dyDescent="0.3">
      <c r="B22" s="15"/>
      <c r="C22" s="23" t="s">
        <v>10</v>
      </c>
      <c r="D22" s="24"/>
      <c r="E22" s="21">
        <f>VLOOKUP(C22,Listes!$C$5:$D$12,2,FALSE)</f>
        <v>0</v>
      </c>
      <c r="F22" s="21">
        <f t="shared" ref="F22:F25" si="0">E22/100*D22</f>
        <v>0</v>
      </c>
    </row>
    <row r="23" spans="2:6" s="12" customFormat="1" ht="16.5" x14ac:dyDescent="0.3">
      <c r="B23" s="15"/>
      <c r="C23" s="23" t="s">
        <v>10</v>
      </c>
      <c r="D23" s="24"/>
      <c r="E23" s="21">
        <f>VLOOKUP(C23,Listes!$C$5:$D$12,2,FALSE)</f>
        <v>0</v>
      </c>
      <c r="F23" s="21">
        <f t="shared" si="0"/>
        <v>0</v>
      </c>
    </row>
    <row r="24" spans="2:6" s="12" customFormat="1" ht="16.5" x14ac:dyDescent="0.3">
      <c r="B24" s="15"/>
      <c r="C24" s="23" t="s">
        <v>10</v>
      </c>
      <c r="D24" s="24"/>
      <c r="E24" s="21">
        <f>VLOOKUP(C24,Listes!$C$5:$D$12,2,FALSE)</f>
        <v>0</v>
      </c>
      <c r="F24" s="21">
        <f t="shared" si="0"/>
        <v>0</v>
      </c>
    </row>
    <row r="25" spans="2:6" s="12" customFormat="1" ht="16.5" x14ac:dyDescent="0.3">
      <c r="B25" s="15"/>
      <c r="C25" s="23" t="s">
        <v>10</v>
      </c>
      <c r="D25" s="24"/>
      <c r="E25" s="21">
        <f>VLOOKUP(C25,Listes!$C$5:$D$12,2,FALSE)</f>
        <v>0</v>
      </c>
      <c r="F25" s="21">
        <f t="shared" si="0"/>
        <v>0</v>
      </c>
    </row>
    <row r="26" spans="2:6" s="12" customFormat="1" ht="16.5" x14ac:dyDescent="0.3"/>
    <row r="27" spans="2:6" s="12" customFormat="1" ht="18" x14ac:dyDescent="0.35">
      <c r="C27" s="19" t="s">
        <v>35</v>
      </c>
      <c r="D27" s="20" t="s">
        <v>61</v>
      </c>
      <c r="E27" s="20" t="s">
        <v>7</v>
      </c>
      <c r="F27" s="20" t="s">
        <v>62</v>
      </c>
    </row>
    <row r="28" spans="2:6" s="12" customFormat="1" ht="16.5" x14ac:dyDescent="0.3">
      <c r="C28" s="23" t="s">
        <v>10</v>
      </c>
      <c r="D28" s="24"/>
      <c r="E28" s="21">
        <f>VLOOKUP(C28,Listes!$C$17:$D$22,2,FALSE)</f>
        <v>0</v>
      </c>
      <c r="F28" s="21">
        <f>E28/100*D28</f>
        <v>0</v>
      </c>
    </row>
    <row r="29" spans="2:6" s="12" customFormat="1" ht="16.5" x14ac:dyDescent="0.3">
      <c r="C29" s="23" t="s">
        <v>10</v>
      </c>
      <c r="D29" s="24"/>
      <c r="E29" s="21">
        <f>VLOOKUP(C29,Listes!$C$17:$D$22,2,FALSE)</f>
        <v>0</v>
      </c>
      <c r="F29" s="21">
        <f t="shared" ref="F29:F32" si="1">E29/100*D29</f>
        <v>0</v>
      </c>
    </row>
    <row r="30" spans="2:6" s="12" customFormat="1" ht="16.5" x14ac:dyDescent="0.3">
      <c r="C30" s="23" t="s">
        <v>10</v>
      </c>
      <c r="D30" s="24"/>
      <c r="E30" s="21">
        <f>VLOOKUP(C30,Listes!$C$17:$D$22,2,FALSE)</f>
        <v>0</v>
      </c>
      <c r="F30" s="21">
        <f t="shared" si="1"/>
        <v>0</v>
      </c>
    </row>
    <row r="31" spans="2:6" s="12" customFormat="1" ht="16.5" x14ac:dyDescent="0.3">
      <c r="C31" s="23" t="s">
        <v>10</v>
      </c>
      <c r="D31" s="24"/>
      <c r="E31" s="21">
        <f>VLOOKUP(C31,Listes!$C$17:$D$22,2,FALSE)</f>
        <v>0</v>
      </c>
      <c r="F31" s="21">
        <f t="shared" si="1"/>
        <v>0</v>
      </c>
    </row>
    <row r="32" spans="2:6" s="12" customFormat="1" ht="16.5" x14ac:dyDescent="0.3">
      <c r="C32" s="23" t="s">
        <v>10</v>
      </c>
      <c r="D32" s="24"/>
      <c r="E32" s="21">
        <f>VLOOKUP(C32,Listes!$C$17:$D$22,2,FALSE)</f>
        <v>0</v>
      </c>
      <c r="F32" s="21">
        <f t="shared" si="1"/>
        <v>0</v>
      </c>
    </row>
    <row r="33" spans="2:6" s="12" customFormat="1" ht="16.5" x14ac:dyDescent="0.3"/>
    <row r="34" spans="2:6" s="12" customFormat="1" ht="18" x14ac:dyDescent="0.35">
      <c r="C34" s="19" t="s">
        <v>36</v>
      </c>
      <c r="D34" s="20" t="s">
        <v>61</v>
      </c>
      <c r="E34" s="20" t="s">
        <v>7</v>
      </c>
      <c r="F34" s="20" t="s">
        <v>62</v>
      </c>
    </row>
    <row r="35" spans="2:6" s="12" customFormat="1" ht="16.5" x14ac:dyDescent="0.3">
      <c r="C35" s="23" t="s">
        <v>10</v>
      </c>
      <c r="D35" s="24"/>
      <c r="E35" s="21">
        <f>VLOOKUP(C35,Listes!$C$27:$D$37,2,FALSE)</f>
        <v>0</v>
      </c>
      <c r="F35" s="21">
        <f>E35/100*D35</f>
        <v>0</v>
      </c>
    </row>
    <row r="36" spans="2:6" s="12" customFormat="1" ht="16.5" x14ac:dyDescent="0.3">
      <c r="C36" s="23" t="s">
        <v>10</v>
      </c>
      <c r="D36" s="24"/>
      <c r="E36" s="21">
        <f>VLOOKUP(C36,Listes!$C$27:$D$37,2,FALSE)</f>
        <v>0</v>
      </c>
      <c r="F36" s="21">
        <f t="shared" ref="F36:F39" si="2">E36/100*D36</f>
        <v>0</v>
      </c>
    </row>
    <row r="37" spans="2:6" s="12" customFormat="1" ht="16.5" x14ac:dyDescent="0.3">
      <c r="C37" s="23" t="s">
        <v>10</v>
      </c>
      <c r="D37" s="24"/>
      <c r="E37" s="21">
        <f>VLOOKUP(C37,Listes!$C$27:$D$37,2,FALSE)</f>
        <v>0</v>
      </c>
      <c r="F37" s="21">
        <f t="shared" si="2"/>
        <v>0</v>
      </c>
    </row>
    <row r="38" spans="2:6" s="12" customFormat="1" ht="16.5" x14ac:dyDescent="0.3">
      <c r="C38" s="23" t="s">
        <v>10</v>
      </c>
      <c r="D38" s="24"/>
      <c r="E38" s="21">
        <f>VLOOKUP(C38,Listes!$C$27:$D$37,2,FALSE)</f>
        <v>0</v>
      </c>
      <c r="F38" s="21">
        <f t="shared" si="2"/>
        <v>0</v>
      </c>
    </row>
    <row r="39" spans="2:6" s="12" customFormat="1" ht="16.5" x14ac:dyDescent="0.3">
      <c r="C39" s="23" t="s">
        <v>10</v>
      </c>
      <c r="D39" s="24"/>
      <c r="E39" s="21">
        <f>VLOOKUP(C39,Listes!$C$27:$D$37,2,FALSE)</f>
        <v>0</v>
      </c>
      <c r="F39" s="21">
        <f t="shared" si="2"/>
        <v>0</v>
      </c>
    </row>
    <row r="40" spans="2:6" s="12" customFormat="1" ht="16.5" x14ac:dyDescent="0.3"/>
    <row r="41" spans="2:6" s="12" customFormat="1" ht="18" x14ac:dyDescent="0.35">
      <c r="C41" s="19" t="s">
        <v>37</v>
      </c>
      <c r="D41" s="20" t="s">
        <v>61</v>
      </c>
      <c r="E41" s="20" t="s">
        <v>7</v>
      </c>
      <c r="F41" s="20" t="s">
        <v>62</v>
      </c>
    </row>
    <row r="42" spans="2:6" s="12" customFormat="1" ht="16.5" x14ac:dyDescent="0.3">
      <c r="C42" s="21" t="s">
        <v>38</v>
      </c>
      <c r="D42" s="21">
        <f>SUM(D21:D25,D28:D32,D35:D39)</f>
        <v>0</v>
      </c>
      <c r="E42" s="22">
        <f>IF(D42=0,0,F42/D42*100)</f>
        <v>0</v>
      </c>
      <c r="F42" s="21">
        <f>SUM(F21:F25,F28:F32,F35:F39)</f>
        <v>0</v>
      </c>
    </row>
    <row r="43" spans="2:6" s="12" customFormat="1" ht="16.5" x14ac:dyDescent="0.3">
      <c r="C43" s="15"/>
      <c r="D43" s="15"/>
      <c r="E43" s="16"/>
      <c r="F43" s="15"/>
    </row>
    <row r="44" spans="2:6" s="12" customFormat="1" ht="16.5" x14ac:dyDescent="0.3"/>
    <row r="45" spans="2:6" s="12" customFormat="1" ht="20.25" x14ac:dyDescent="0.35">
      <c r="B45" s="26" t="s">
        <v>39</v>
      </c>
      <c r="C45" s="26"/>
      <c r="D45" s="26"/>
      <c r="E45" s="26"/>
      <c r="F45" s="26"/>
    </row>
    <row r="46" spans="2:6" s="12" customFormat="1" ht="16.5" x14ac:dyDescent="0.3"/>
    <row r="47" spans="2:6" s="12" customFormat="1" ht="16.5" x14ac:dyDescent="0.3">
      <c r="B47" s="13" t="s">
        <v>40</v>
      </c>
      <c r="C47" s="14" t="s">
        <v>44</v>
      </c>
    </row>
    <row r="48" spans="2:6" s="12" customFormat="1" ht="16.5" x14ac:dyDescent="0.3">
      <c r="B48" s="13" t="s">
        <v>51</v>
      </c>
      <c r="C48" s="12" t="str">
        <f>VLOOKUP(C47,Listes!$C$42:$D$46,2,FALSE)</f>
        <v>Infiltration/Rétention</v>
      </c>
    </row>
    <row r="49" spans="2:6" s="12" customFormat="1" ht="16.5" x14ac:dyDescent="0.3"/>
    <row r="50" spans="2:6" s="12" customFormat="1" ht="16.5" x14ac:dyDescent="0.3"/>
    <row r="51" spans="2:6" s="12" customFormat="1" ht="20.25" x14ac:dyDescent="0.35">
      <c r="B51" s="26" t="s">
        <v>52</v>
      </c>
      <c r="C51" s="26"/>
      <c r="D51" s="26"/>
      <c r="E51" s="26"/>
      <c r="F51" s="26"/>
    </row>
    <row r="52" spans="2:6" s="12" customFormat="1" ht="16.5" x14ac:dyDescent="0.3"/>
    <row r="53" spans="2:6" s="12" customFormat="1" ht="16.5" x14ac:dyDescent="0.3">
      <c r="B53" s="13" t="s">
        <v>53</v>
      </c>
      <c r="C53" s="17">
        <f>0.2636/100*D42</f>
        <v>0</v>
      </c>
    </row>
    <row r="54" spans="2:6" s="12" customFormat="1" ht="17.25" x14ac:dyDescent="0.3">
      <c r="B54" s="13" t="s">
        <v>63</v>
      </c>
      <c r="C54" s="17">
        <f>(0.00000017*E42*E42/100/100-0.0000005875*E42/100)*D42*D42+(0.008895*E42*E42/100/100+0.01104*E42/100-0.00121)*D42</f>
        <v>0</v>
      </c>
    </row>
    <row r="55" spans="2:6" s="12" customFormat="1" ht="16.5" x14ac:dyDescent="0.3"/>
    <row r="56" spans="2:6" s="12" customFormat="1" ht="16.5" x14ac:dyDescent="0.3"/>
    <row r="57" spans="2:6" s="12" customFormat="1" ht="20.25" x14ac:dyDescent="0.35">
      <c r="B57" s="26" t="s">
        <v>54</v>
      </c>
      <c r="C57" s="26"/>
      <c r="D57" s="26"/>
      <c r="E57" s="26"/>
      <c r="F57" s="26"/>
    </row>
    <row r="58" spans="2:6" s="12" customFormat="1" ht="16.5" x14ac:dyDescent="0.3"/>
    <row r="59" spans="2:6" s="12" customFormat="1" ht="16.5" x14ac:dyDescent="0.3">
      <c r="B59" s="13" t="s">
        <v>55</v>
      </c>
      <c r="C59" s="14" t="s">
        <v>57</v>
      </c>
    </row>
    <row r="60" spans="2:6" s="12" customFormat="1" ht="16.5" x14ac:dyDescent="0.3">
      <c r="B60" s="13" t="s">
        <v>60</v>
      </c>
      <c r="C60" s="18">
        <f>VLOOKUP(C59,Listes!C51:D53,2,FALSE)</f>
        <v>0.66</v>
      </c>
    </row>
    <row r="61" spans="2:6" s="12" customFormat="1" ht="17.25" x14ac:dyDescent="0.3">
      <c r="B61" s="12" t="s">
        <v>61</v>
      </c>
      <c r="C61" s="17">
        <f>IF(C47=Listes!C44,IF(C59=Listes!C52,2.1/100*Feuil1!F42,4.2/100*F42),IF(C47=Listes!C45,IF(Feuil1!C59=Listes!C52,4.5/100*F42,10/100*F42),"Non-admis"))</f>
        <v>0</v>
      </c>
    </row>
  </sheetData>
  <mergeCells count="10">
    <mergeCell ref="B18:F18"/>
    <mergeCell ref="B45:F45"/>
    <mergeCell ref="B51:F51"/>
    <mergeCell ref="B57:F57"/>
    <mergeCell ref="C6:F6"/>
    <mergeCell ref="B9:F9"/>
    <mergeCell ref="B11:F11"/>
    <mergeCell ref="C13:E13"/>
    <mergeCell ref="C14:E14"/>
    <mergeCell ref="C15:E1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E42" 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 sizeWithCells="1">
              <from>
                <xdr:col>2</xdr:col>
                <xdr:colOff>190500</xdr:colOff>
                <xdr:row>63</xdr:row>
                <xdr:rowOff>0</xdr:rowOff>
              </from>
              <to>
                <xdr:col>2</xdr:col>
                <xdr:colOff>2219325</xdr:colOff>
                <xdr:row>67</xdr:row>
                <xdr:rowOff>171450</xdr:rowOff>
              </to>
            </anchor>
          </objectPr>
        </oleObject>
      </mc:Choice>
      <mc:Fallback>
        <oleObject progId="Word.Document.12" shapeId="102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Listes!$C$51:$C$53</xm:f>
          </x14:formula1>
          <xm:sqref>C59</xm:sqref>
        </x14:dataValidation>
        <x14:dataValidation type="list" allowBlank="1" showInputMessage="1" showErrorMessage="1" xr:uid="{00000000-0002-0000-0000-000001000000}">
          <x14:formula1>
            <xm:f>Listes!C$42:C$46</xm:f>
          </x14:formula1>
          <xm:sqref>C47</xm:sqref>
        </x14:dataValidation>
        <x14:dataValidation type="list" allowBlank="1" showInputMessage="1" showErrorMessage="1" xr:uid="{00000000-0002-0000-0000-000002000000}">
          <x14:formula1>
            <xm:f>Listes!C$5:C$12</xm:f>
          </x14:formula1>
          <xm:sqref>C21:C25</xm:sqref>
        </x14:dataValidation>
        <x14:dataValidation type="list" allowBlank="1" showInputMessage="1" showErrorMessage="1" xr:uid="{00000000-0002-0000-0000-000003000000}">
          <x14:formula1>
            <xm:f>Listes!C$17:C$22</xm:f>
          </x14:formula1>
          <xm:sqref>C28:C32</xm:sqref>
        </x14:dataValidation>
        <x14:dataValidation type="list" allowBlank="1" showInputMessage="1" showErrorMessage="1" xr:uid="{00000000-0002-0000-0000-000004000000}">
          <x14:formula1>
            <xm:f>Listes!C$27:C$37</xm:f>
          </x14:formula1>
          <xm:sqref>C35:C39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54"/>
  <sheetViews>
    <sheetView topLeftCell="A25" workbookViewId="0">
      <selection activeCell="B57" sqref="B57"/>
    </sheetView>
  </sheetViews>
  <sheetFormatPr baseColWidth="10" defaultColWidth="10.85546875" defaultRowHeight="15" x14ac:dyDescent="0.25"/>
  <cols>
    <col min="3" max="3" width="40.28515625" bestFit="1" customWidth="1"/>
  </cols>
  <sheetData>
    <row r="3" spans="2:4" ht="16.5" thickBot="1" x14ac:dyDescent="0.3">
      <c r="B3" s="3"/>
      <c r="C3" s="4"/>
      <c r="D3" s="4"/>
    </row>
    <row r="4" spans="2:4" ht="17.25" thickTop="1" thickBot="1" x14ac:dyDescent="0.3">
      <c r="B4" s="5"/>
      <c r="C4" s="4" t="s">
        <v>9</v>
      </c>
      <c r="D4" s="5" t="s">
        <v>6</v>
      </c>
    </row>
    <row r="5" spans="2:4" ht="16.5" thickTop="1" x14ac:dyDescent="0.25">
      <c r="B5" s="6">
        <v>0</v>
      </c>
      <c r="C5" s="7" t="s">
        <v>10</v>
      </c>
      <c r="D5" s="8">
        <v>0</v>
      </c>
    </row>
    <row r="6" spans="2:4" ht="15.75" x14ac:dyDescent="0.25">
      <c r="B6" s="6">
        <v>1</v>
      </c>
      <c r="C6" s="7" t="s">
        <v>11</v>
      </c>
      <c r="D6" s="8">
        <v>95</v>
      </c>
    </row>
    <row r="7" spans="2:4" ht="15.75" x14ac:dyDescent="0.25">
      <c r="B7" s="6">
        <v>2</v>
      </c>
      <c r="C7" s="7" t="s">
        <v>12</v>
      </c>
      <c r="D7" s="6">
        <v>90</v>
      </c>
    </row>
    <row r="8" spans="2:4" ht="15.75" x14ac:dyDescent="0.25">
      <c r="B8" s="6">
        <v>3</v>
      </c>
      <c r="C8" s="7" t="s">
        <v>13</v>
      </c>
      <c r="D8" s="6">
        <v>80</v>
      </c>
    </row>
    <row r="9" spans="2:4" ht="15.75" x14ac:dyDescent="0.25">
      <c r="B9" s="6">
        <v>4</v>
      </c>
      <c r="C9" s="7" t="s">
        <v>14</v>
      </c>
      <c r="D9" s="6">
        <v>80</v>
      </c>
    </row>
    <row r="10" spans="2:4" ht="15.75" x14ac:dyDescent="0.25">
      <c r="B10" s="6">
        <v>5</v>
      </c>
      <c r="C10" s="7" t="s">
        <v>15</v>
      </c>
      <c r="D10" s="6">
        <v>65</v>
      </c>
    </row>
    <row r="11" spans="2:4" ht="15.75" x14ac:dyDescent="0.25">
      <c r="B11" s="6">
        <v>6</v>
      </c>
      <c r="C11" s="7" t="s">
        <v>16</v>
      </c>
      <c r="D11" s="6">
        <v>40</v>
      </c>
    </row>
    <row r="12" spans="2:4" ht="16.5" thickBot="1" x14ac:dyDescent="0.3">
      <c r="B12" s="5">
        <v>7</v>
      </c>
      <c r="C12" s="4" t="s">
        <v>17</v>
      </c>
      <c r="D12" s="5">
        <v>15</v>
      </c>
    </row>
    <row r="13" spans="2:4" ht="15.75" thickTop="1" x14ac:dyDescent="0.25"/>
    <row r="15" spans="2:4" ht="16.5" thickBot="1" x14ac:dyDescent="0.3">
      <c r="B15" s="3"/>
      <c r="C15" s="4"/>
      <c r="D15" s="5"/>
    </row>
    <row r="16" spans="2:4" ht="17.25" thickTop="1" thickBot="1" x14ac:dyDescent="0.3">
      <c r="B16" s="5"/>
      <c r="C16" s="4" t="s">
        <v>18</v>
      </c>
      <c r="D16" s="5" t="s">
        <v>6</v>
      </c>
    </row>
    <row r="17" spans="2:4" ht="16.5" thickTop="1" x14ac:dyDescent="0.25">
      <c r="B17" s="6">
        <v>0</v>
      </c>
      <c r="C17" s="7" t="s">
        <v>10</v>
      </c>
      <c r="D17" s="6">
        <v>0</v>
      </c>
    </row>
    <row r="18" spans="2:4" ht="15.75" x14ac:dyDescent="0.25">
      <c r="B18" s="6">
        <v>1</v>
      </c>
      <c r="C18" s="7" t="s">
        <v>19</v>
      </c>
      <c r="D18" s="6">
        <v>90</v>
      </c>
    </row>
    <row r="19" spans="2:4" ht="15.75" x14ac:dyDescent="0.25">
      <c r="B19" s="6">
        <v>2</v>
      </c>
      <c r="C19" s="7" t="s">
        <v>20</v>
      </c>
      <c r="D19" s="6">
        <v>80</v>
      </c>
    </row>
    <row r="20" spans="2:4" ht="15.75" x14ac:dyDescent="0.25">
      <c r="B20" s="6">
        <v>3</v>
      </c>
      <c r="C20" s="7" t="s">
        <v>21</v>
      </c>
      <c r="D20" s="6">
        <v>65</v>
      </c>
    </row>
    <row r="21" spans="2:4" ht="15.75" x14ac:dyDescent="0.25">
      <c r="B21" s="6">
        <v>4</v>
      </c>
      <c r="C21" s="7" t="s">
        <v>22</v>
      </c>
      <c r="D21" s="6">
        <v>60</v>
      </c>
    </row>
    <row r="22" spans="2:4" ht="16.5" thickBot="1" x14ac:dyDescent="0.3">
      <c r="B22" s="5">
        <v>5</v>
      </c>
      <c r="C22" s="4" t="s">
        <v>23</v>
      </c>
      <c r="D22" s="5">
        <v>40</v>
      </c>
    </row>
    <row r="23" spans="2:4" ht="15.75" thickTop="1" x14ac:dyDescent="0.25"/>
    <row r="25" spans="2:4" ht="16.5" thickBot="1" x14ac:dyDescent="0.3">
      <c r="B25" s="3"/>
      <c r="C25" s="4"/>
      <c r="D25" s="5"/>
    </row>
    <row r="26" spans="2:4" ht="17.25" thickTop="1" thickBot="1" x14ac:dyDescent="0.3">
      <c r="B26" s="5"/>
      <c r="C26" s="9" t="s">
        <v>24</v>
      </c>
      <c r="D26" s="5" t="s">
        <v>6</v>
      </c>
    </row>
    <row r="27" spans="2:4" ht="16.5" thickTop="1" x14ac:dyDescent="0.25">
      <c r="B27" s="6">
        <v>0</v>
      </c>
      <c r="C27" s="7" t="s">
        <v>10</v>
      </c>
      <c r="D27" s="6">
        <v>0</v>
      </c>
    </row>
    <row r="28" spans="2:4" ht="15.75" x14ac:dyDescent="0.25">
      <c r="B28" s="6">
        <v>1</v>
      </c>
      <c r="C28" s="7" t="s">
        <v>25</v>
      </c>
      <c r="D28" s="6">
        <v>15</v>
      </c>
    </row>
    <row r="29" spans="2:4" ht="15.75" x14ac:dyDescent="0.25">
      <c r="B29" s="6">
        <v>2</v>
      </c>
      <c r="C29" s="7" t="s">
        <v>26</v>
      </c>
      <c r="D29" s="6">
        <v>75</v>
      </c>
    </row>
    <row r="30" spans="2:4" ht="15.75" x14ac:dyDescent="0.25">
      <c r="B30" s="6">
        <v>3</v>
      </c>
      <c r="C30" s="7" t="s">
        <v>27</v>
      </c>
      <c r="D30" s="6">
        <v>65</v>
      </c>
    </row>
    <row r="31" spans="2:4" ht="15.75" x14ac:dyDescent="0.25">
      <c r="B31" s="6">
        <v>4</v>
      </c>
      <c r="C31" s="7" t="s">
        <v>28</v>
      </c>
      <c r="D31" s="6">
        <v>40</v>
      </c>
    </row>
    <row r="32" spans="2:4" ht="15.75" x14ac:dyDescent="0.25">
      <c r="B32" s="6">
        <v>5</v>
      </c>
      <c r="C32" s="7" t="s">
        <v>29</v>
      </c>
      <c r="D32" s="6">
        <v>15</v>
      </c>
    </row>
    <row r="33" spans="2:4" ht="15.75" x14ac:dyDescent="0.25">
      <c r="B33" s="6">
        <v>6</v>
      </c>
      <c r="C33" s="7" t="s">
        <v>30</v>
      </c>
      <c r="D33" s="6">
        <v>60</v>
      </c>
    </row>
    <row r="34" spans="2:4" ht="15.75" x14ac:dyDescent="0.25">
      <c r="B34" s="6">
        <v>7</v>
      </c>
      <c r="C34" s="7" t="s">
        <v>31</v>
      </c>
      <c r="D34" s="6">
        <v>80</v>
      </c>
    </row>
    <row r="35" spans="2:4" ht="15.75" x14ac:dyDescent="0.25">
      <c r="B35" s="10">
        <v>8</v>
      </c>
      <c r="C35" s="11" t="s">
        <v>32</v>
      </c>
      <c r="D35" s="10">
        <v>90</v>
      </c>
    </row>
    <row r="36" spans="2:4" ht="15.75" x14ac:dyDescent="0.25">
      <c r="B36" s="10">
        <v>9</v>
      </c>
      <c r="C36" s="11" t="s">
        <v>33</v>
      </c>
      <c r="D36" s="10">
        <v>65</v>
      </c>
    </row>
    <row r="37" spans="2:4" ht="16.5" thickBot="1" x14ac:dyDescent="0.3">
      <c r="B37" s="5">
        <v>10</v>
      </c>
      <c r="C37" s="4" t="s">
        <v>34</v>
      </c>
      <c r="D37" s="5">
        <v>90</v>
      </c>
    </row>
    <row r="38" spans="2:4" ht="15.75" thickTop="1" x14ac:dyDescent="0.25"/>
    <row r="41" spans="2:4" ht="16.5" thickBot="1" x14ac:dyDescent="0.3">
      <c r="B41" s="5"/>
      <c r="C41" s="9" t="s">
        <v>41</v>
      </c>
      <c r="D41" s="5" t="s">
        <v>46</v>
      </c>
    </row>
    <row r="42" spans="2:4" ht="16.5" thickTop="1" x14ac:dyDescent="0.25">
      <c r="B42" s="6">
        <v>0</v>
      </c>
      <c r="C42" s="7" t="s">
        <v>10</v>
      </c>
      <c r="D42" s="6" t="s">
        <v>47</v>
      </c>
    </row>
    <row r="43" spans="2:4" ht="15.75" x14ac:dyDescent="0.25">
      <c r="B43" s="6">
        <v>1</v>
      </c>
      <c r="C43" s="7" t="s">
        <v>42</v>
      </c>
      <c r="D43" s="6" t="s">
        <v>48</v>
      </c>
    </row>
    <row r="44" spans="2:4" ht="15.75" x14ac:dyDescent="0.25">
      <c r="B44" s="6">
        <v>2</v>
      </c>
      <c r="C44" s="7" t="s">
        <v>43</v>
      </c>
      <c r="D44" s="6" t="s">
        <v>49</v>
      </c>
    </row>
    <row r="45" spans="2:4" ht="15.75" x14ac:dyDescent="0.25">
      <c r="B45" s="6">
        <v>3</v>
      </c>
      <c r="C45" s="7" t="s">
        <v>44</v>
      </c>
      <c r="D45" s="6" t="s">
        <v>50</v>
      </c>
    </row>
    <row r="46" spans="2:4" ht="16.5" thickBot="1" x14ac:dyDescent="0.3">
      <c r="B46" s="5">
        <v>4</v>
      </c>
      <c r="C46" s="4" t="s">
        <v>45</v>
      </c>
      <c r="D46" s="6" t="s">
        <v>50</v>
      </c>
    </row>
    <row r="47" spans="2:4" ht="15.75" thickTop="1" x14ac:dyDescent="0.25"/>
    <row r="50" spans="2:4" ht="16.5" thickBot="1" x14ac:dyDescent="0.3">
      <c r="B50" s="5"/>
      <c r="C50" s="9" t="s">
        <v>56</v>
      </c>
      <c r="D50" s="5" t="s">
        <v>59</v>
      </c>
    </row>
    <row r="51" spans="2:4" ht="16.5" thickTop="1" x14ac:dyDescent="0.25">
      <c r="B51" s="6">
        <v>0</v>
      </c>
      <c r="C51" s="7" t="s">
        <v>10</v>
      </c>
      <c r="D51" s="6">
        <v>0</v>
      </c>
    </row>
    <row r="52" spans="2:4" ht="15.75" x14ac:dyDescent="0.25">
      <c r="B52" s="6">
        <v>1</v>
      </c>
      <c r="C52" s="7" t="s">
        <v>57</v>
      </c>
      <c r="D52" s="6">
        <v>0.66</v>
      </c>
    </row>
    <row r="53" spans="2:4" ht="16.5" thickBot="1" x14ac:dyDescent="0.3">
      <c r="B53" s="5">
        <v>2</v>
      </c>
      <c r="C53" s="4" t="s">
        <v>58</v>
      </c>
      <c r="D53" s="5">
        <v>0.8</v>
      </c>
    </row>
    <row r="54" spans="2:4" ht="15.75" thickTop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Listes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SIBagnes</dc:creator>
  <cp:lastModifiedBy>Rossier Mélodie</cp:lastModifiedBy>
  <cp:lastPrinted>2018-06-29T09:24:48Z</cp:lastPrinted>
  <dcterms:created xsi:type="dcterms:W3CDTF">2017-06-01T06:55:06Z</dcterms:created>
  <dcterms:modified xsi:type="dcterms:W3CDTF">2021-07-15T12:05:00Z</dcterms:modified>
</cp:coreProperties>
</file>